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2-Emission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<sst xmlns="http://schemas.openxmlformats.org/spreadsheetml/2006/main" count="41" uniqueCount="41">
  <si>
    <t xml:space="preserve">Vergleich</t>
  </si>
  <si>
    <t xml:space="preserve">Das Fahrzeug kann 30 Jahre alt werden und ist solange fahrtüchtig in Nutzung</t>
  </si>
  <si>
    <t xml:space="preserve">Fahrzeug</t>
  </si>
  <si>
    <t xml:space="preserve">LR F2</t>
  </si>
  <si>
    <t xml:space="preserve">VW Tiguan</t>
  </si>
  <si>
    <t xml:space="preserve">Hyundai Tucson</t>
  </si>
  <si>
    <t xml:space="preserve">Skoda Elroq</t>
  </si>
  <si>
    <t xml:space="preserve">Motor</t>
  </si>
  <si>
    <t xml:space="preserve">2.2 SD4</t>
  </si>
  <si>
    <t xml:space="preserve">2.0 TDI</t>
  </si>
  <si>
    <t xml:space="preserve">1.6 GDI</t>
  </si>
  <si>
    <t xml:space="preserve">Baujahr</t>
  </si>
  <si>
    <t xml:space="preserve">Leistung (kW)</t>
  </si>
  <si>
    <t xml:space="preserve">k.A.</t>
  </si>
  <si>
    <t xml:space="preserve">Leistung e-Motor (kW)</t>
  </si>
  <si>
    <t xml:space="preserve">Schaltung</t>
  </si>
  <si>
    <t xml:space="preserve">Wandler</t>
  </si>
  <si>
    <t xml:space="preserve">DSG</t>
  </si>
  <si>
    <t xml:space="preserve">ATG</t>
  </si>
  <si>
    <t xml:space="preserve">ohne</t>
  </si>
  <si>
    <t xml:space="preserve">Verbrauch Diesel / Benzin</t>
  </si>
  <si>
    <t xml:space="preserve">CO2 Anteil 1l Treibstoff</t>
  </si>
  <si>
    <t xml:space="preserve">Verbrauch Strom kWh/100km</t>
  </si>
  <si>
    <t xml:space="preserve">CO2 Anteil 1kWh (2024)</t>
  </si>
  <si>
    <t xml:space="preserve">CO2/km kombiniert laut Hersteller kg</t>
  </si>
  <si>
    <t xml:space="preserve">CO2/km aus Verbrauch errechnet kg</t>
  </si>
  <si>
    <t xml:space="preserve">Fahrleistung km / Jahr</t>
  </si>
  <si>
    <t xml:space="preserve">Einmalige CO2 Emissionen</t>
  </si>
  <si>
    <t xml:space="preserve">Fahrzeugewicht kg</t>
  </si>
  <si>
    <t xml:space="preserve">Produktion Fahrzeug</t>
  </si>
  <si>
    <t xml:space="preserve">Produktion E-Motor</t>
  </si>
  <si>
    <t xml:space="preserve">Produktion Batterie</t>
  </si>
  <si>
    <t xml:space="preserve">Haltbarkeit Batterie (SOC&lt;70%) km</t>
  </si>
  <si>
    <t xml:space="preserve">CO2 Anteil auf km / Jahr</t>
  </si>
  <si>
    <t xml:space="preserve">Nutzungszeit (Jahre)</t>
  </si>
  <si>
    <t xml:space="preserve">CO2 Anteil Fahrzeugproduktion / Jahr</t>
  </si>
  <si>
    <t xml:space="preserve">Betrachtung auf Neuwagen mit 30 Jahren Nutzungsdauer</t>
  </si>
  <si>
    <t xml:space="preserve">1/3 per Akku</t>
  </si>
  <si>
    <t xml:space="preserve">CO2 Emission Fahrleistung pro Jahr</t>
  </si>
  <si>
    <t xml:space="preserve">CO2 Emission auf 10 Jahre ohne Produktion</t>
  </si>
  <si>
    <t xml:space="preserve">CO2 Emission auf 10 Jahre inkl. Produktion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</si>
</sst>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0"/>
    <numFmt numFmtId="167" formatCode="#,##0"/>
    <numFmt numFmtId="168" formatCode="0.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i val="true"/>
      <sz val="8"/>
      <color rgb="FF808080"/>
      <name val="Arial"/>
      <family val="2"/>
      <charset val="1"/>
    </font>
    <font>
      <i val="true"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1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G37"/>
  <sheetViews>
    <sheetView showFormulas="false" showGridLines="true" showRowColHeaders="true" showZeros="true" rightToLeft="false" tabSelected="true" showOutlineSymbols="true" defaultGridColor="true" view="normal" topLeftCell="A7" colorId="64" zoomScale="90" zoomScaleNormal="90" zoomScalePageLayoutView="100" workbookViewId="0">
      <selection pane="topLeft" activeCell="A34" activeCellId="0" sqref="A3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5.5"/>
    <col collapsed="false" customWidth="true" hidden="false" outlineLevel="0" max="5" min="2" style="2" width="14.91"/>
  </cols>
  <sheetData>
    <row r="2" customFormat="false" ht="19.7" hidden="false" customHeight="false" outlineLevel="0" collapsed="false">
      <c r="A2" s="3" t="s">
        <v>0</v>
      </c>
      <c r="B2" s="4" t="s">
        <v>1</v>
      </c>
    </row>
    <row r="4" s="7" customFormat="true" ht="12.8" hidden="false" customHeight="false" outlineLevel="0" collapsed="false">
      <c r="A4" s="5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customFormat="false" ht="12.8" hidden="false" customHeight="false" outlineLevel="0" collapsed="false">
      <c r="A5" s="8" t="s">
        <v>7</v>
      </c>
      <c r="B5" s="2" t="s">
        <v>8</v>
      </c>
      <c r="C5" s="2" t="s">
        <v>9</v>
      </c>
      <c r="D5" s="2" t="s">
        <v>10</v>
      </c>
      <c r="E5" s="2" t="n">
        <v>85</v>
      </c>
    </row>
    <row r="6" customFormat="false" ht="12.8" hidden="false" customHeight="false" outlineLevel="0" collapsed="false">
      <c r="A6" s="8" t="s">
        <v>11</v>
      </c>
      <c r="B6" s="2" t="n">
        <v>2011</v>
      </c>
      <c r="C6" s="2" t="n">
        <v>2025</v>
      </c>
      <c r="D6" s="2" t="n">
        <v>2025</v>
      </c>
      <c r="E6" s="2" t="n">
        <v>2025</v>
      </c>
    </row>
    <row r="7" customFormat="false" ht="12.8" hidden="false" customHeight="false" outlineLevel="0" collapsed="false">
      <c r="A7" s="8" t="s">
        <v>12</v>
      </c>
      <c r="B7" s="9" t="n">
        <f aca="false">190/1.36</f>
        <v>139.705882352941</v>
      </c>
      <c r="C7" s="9" t="n">
        <f aca="false">193/1.36</f>
        <v>141.911764705882</v>
      </c>
      <c r="D7" s="9" t="n">
        <f aca="false">160/1.36</f>
        <v>117.647058823529</v>
      </c>
      <c r="E7" s="2" t="s">
        <v>13</v>
      </c>
    </row>
    <row r="8" customFormat="false" ht="12.8" hidden="false" customHeight="false" outlineLevel="0" collapsed="false">
      <c r="A8" s="8" t="s">
        <v>14</v>
      </c>
      <c r="D8" s="2" t="n">
        <v>65</v>
      </c>
      <c r="E8" s="2" t="n">
        <v>210</v>
      </c>
    </row>
    <row r="9" customFormat="false" ht="12.8" hidden="false" customHeight="false" outlineLevel="0" collapsed="false">
      <c r="A9" s="8" t="s">
        <v>15</v>
      </c>
      <c r="B9" s="2" t="s">
        <v>16</v>
      </c>
      <c r="C9" s="2" t="s">
        <v>17</v>
      </c>
      <c r="D9" s="2" t="s">
        <v>18</v>
      </c>
      <c r="E9" s="2" t="s">
        <v>19</v>
      </c>
    </row>
    <row r="10" customFormat="false" ht="12.8" hidden="false" customHeight="false" outlineLevel="0" collapsed="false">
      <c r="A10" s="1" t="s">
        <v>20</v>
      </c>
      <c r="B10" s="2" t="n">
        <v>8.25</v>
      </c>
      <c r="C10" s="2" t="n">
        <v>6.5</v>
      </c>
      <c r="D10" s="2" t="n">
        <v>6.5</v>
      </c>
    </row>
    <row r="11" s="12" customFormat="true" ht="12.8" hidden="false" customHeight="false" outlineLevel="0" collapsed="false">
      <c r="A11" s="10" t="s">
        <v>21</v>
      </c>
      <c r="B11" s="11" t="n">
        <v>2.65</v>
      </c>
      <c r="C11" s="11" t="n">
        <v>2.65</v>
      </c>
      <c r="D11" s="11" t="n">
        <v>2.37</v>
      </c>
      <c r="E11" s="11" t="n">
        <v>0</v>
      </c>
    </row>
    <row r="12" customFormat="false" ht="12.8" hidden="false" customHeight="false" outlineLevel="0" collapsed="false">
      <c r="A12" s="1" t="s">
        <v>22</v>
      </c>
      <c r="D12" s="2" t="n">
        <v>25.5</v>
      </c>
      <c r="E12" s="2" t="n">
        <v>16.4</v>
      </c>
    </row>
    <row r="13" s="12" customFormat="true" ht="12.8" hidden="false" customHeight="false" outlineLevel="0" collapsed="false">
      <c r="A13" s="10" t="s">
        <v>23</v>
      </c>
      <c r="B13" s="11"/>
      <c r="C13" s="11"/>
      <c r="D13" s="11" t="n">
        <v>0.363</v>
      </c>
      <c r="E13" s="11" t="n">
        <v>0.363</v>
      </c>
    </row>
    <row r="14" customFormat="false" ht="12.8" hidden="false" customHeight="false" outlineLevel="0" collapsed="false">
      <c r="A14" s="1" t="s">
        <v>24</v>
      </c>
      <c r="B14" s="2" t="n">
        <v>0.185</v>
      </c>
      <c r="C14" s="2" t="n">
        <v>0.172</v>
      </c>
      <c r="D14" s="2" t="n">
        <v>0.149</v>
      </c>
      <c r="E14" s="2" t="n">
        <v>0</v>
      </c>
    </row>
    <row r="15" s="13" customFormat="true" ht="12.8" hidden="false" customHeight="false" outlineLevel="0" collapsed="false">
      <c r="A15" s="13" t="s">
        <v>25</v>
      </c>
      <c r="B15" s="14" t="n">
        <f aca="false">B10*B11/100</f>
        <v>0.218625</v>
      </c>
      <c r="C15" s="14" t="n">
        <f aca="false">C10*C11/100</f>
        <v>0.17225</v>
      </c>
      <c r="D15" s="14" t="n">
        <f aca="false">D10*D11/100</f>
        <v>0.15405</v>
      </c>
      <c r="E15" s="14" t="n">
        <f aca="false">E10*E11/100</f>
        <v>0</v>
      </c>
    </row>
    <row r="16" customFormat="false" ht="12.8" hidden="false" customHeight="false" outlineLevel="0" collapsed="false">
      <c r="A16" s="1" t="s">
        <v>26</v>
      </c>
      <c r="B16" s="15" t="n">
        <v>12500</v>
      </c>
      <c r="C16" s="15" t="n">
        <v>12500</v>
      </c>
      <c r="D16" s="15" t="n">
        <v>12500</v>
      </c>
      <c r="E16" s="15" t="n">
        <v>12500</v>
      </c>
    </row>
    <row r="17" customFormat="false" ht="12.8" hidden="false" customHeight="false" outlineLevel="0" collapsed="false">
      <c r="B17" s="15"/>
      <c r="C17" s="15"/>
      <c r="D17" s="15"/>
      <c r="E17" s="15"/>
    </row>
    <row r="18" customFormat="false" ht="12.8" hidden="false" customHeight="false" outlineLevel="0" collapsed="false">
      <c r="A18" s="1" t="s">
        <v>27</v>
      </c>
      <c r="B18" s="15" t="n">
        <f aca="false">B20+B22+B21</f>
        <v>10944</v>
      </c>
      <c r="C18" s="15" t="n">
        <f aca="false">C20+C22+C21</f>
        <v>9792</v>
      </c>
      <c r="D18" s="15" t="n">
        <f aca="false">D20+D22+D21</f>
        <v>13004.4</v>
      </c>
      <c r="E18" s="15" t="n">
        <f aca="false">E20+E22+E21</f>
        <v>19183.74</v>
      </c>
      <c r="G18" s="1"/>
    </row>
    <row r="19" s="17" customFormat="true" ht="12.8" hidden="false" customHeight="false" outlineLevel="0" collapsed="false">
      <c r="A19" s="13" t="s">
        <v>28</v>
      </c>
      <c r="B19" s="16" t="n">
        <v>1900</v>
      </c>
      <c r="C19" s="16" t="n">
        <v>1700</v>
      </c>
      <c r="D19" s="16" t="n">
        <v>2015</v>
      </c>
      <c r="E19" s="16" t="n">
        <v>1949</v>
      </c>
    </row>
    <row r="20" s="17" customFormat="true" ht="12.8" hidden="false" customHeight="false" outlineLevel="0" collapsed="false">
      <c r="A20" s="13" t="s">
        <v>29</v>
      </c>
      <c r="B20" s="16" t="n">
        <f aca="false">B19*(7.2*80%)</f>
        <v>10944</v>
      </c>
      <c r="C20" s="16" t="n">
        <f aca="false">C19*(7.2*80%)</f>
        <v>9792</v>
      </c>
      <c r="D20" s="16" t="n">
        <f aca="false">D19*(7.2*80%)</f>
        <v>11606.4</v>
      </c>
      <c r="E20" s="16" t="n">
        <f aca="false">E19*(7.2*80%)</f>
        <v>11226.24</v>
      </c>
    </row>
    <row r="21" s="17" customFormat="true" ht="12.8" hidden="false" customHeight="false" outlineLevel="0" collapsed="false">
      <c r="A21" s="13" t="s">
        <v>30</v>
      </c>
      <c r="B21" s="16"/>
      <c r="C21" s="16"/>
      <c r="D21" s="16" t="n">
        <f aca="false">D8*4.5</f>
        <v>292.5</v>
      </c>
      <c r="E21" s="16" t="n">
        <f aca="false">E8*4.5</f>
        <v>945</v>
      </c>
    </row>
    <row r="22" s="17" customFormat="true" ht="12.8" hidden="false" customHeight="false" outlineLevel="0" collapsed="false">
      <c r="A22" s="13" t="s">
        <v>31</v>
      </c>
      <c r="B22" s="16"/>
      <c r="C22" s="16"/>
      <c r="D22" s="16" t="n">
        <f aca="false">82.5*13.4</f>
        <v>1105.5</v>
      </c>
      <c r="E22" s="16" t="n">
        <f aca="false">82.5*85</f>
        <v>7012.5</v>
      </c>
    </row>
    <row r="23" s="17" customFormat="true" ht="12.8" hidden="false" customHeight="false" outlineLevel="0" collapsed="false">
      <c r="A23" s="13" t="s">
        <v>32</v>
      </c>
      <c r="B23" s="16"/>
      <c r="C23" s="16"/>
      <c r="D23" s="16" t="n">
        <v>160000</v>
      </c>
      <c r="E23" s="16" t="n">
        <v>160000</v>
      </c>
    </row>
    <row r="24" s="17" customFormat="true" ht="12.8" hidden="false" customHeight="false" outlineLevel="0" collapsed="false">
      <c r="A24" s="18" t="s">
        <v>33</v>
      </c>
      <c r="B24" s="16"/>
      <c r="C24" s="16"/>
      <c r="D24" s="16" t="n">
        <f aca="false">D22/D23*D16</f>
        <v>86.3671875</v>
      </c>
      <c r="E24" s="16" t="n">
        <f aca="false">E22/E23*E16</f>
        <v>547.8515625</v>
      </c>
    </row>
    <row r="25" s="17" customFormat="true" ht="12.8" hidden="false" customHeight="false" outlineLevel="0" collapsed="false">
      <c r="A25" s="1" t="s">
        <v>34</v>
      </c>
      <c r="B25" s="15" t="n">
        <v>30</v>
      </c>
      <c r="C25" s="15" t="n">
        <v>30</v>
      </c>
      <c r="D25" s="15" t="n">
        <v>30</v>
      </c>
      <c r="E25" s="15" t="n">
        <v>30</v>
      </c>
    </row>
    <row r="26" s="13" customFormat="true" ht="12.8" hidden="false" customHeight="false" outlineLevel="0" collapsed="false">
      <c r="A26" s="18" t="s">
        <v>35</v>
      </c>
      <c r="B26" s="16" t="n">
        <f aca="false">B18/B25</f>
        <v>364.8</v>
      </c>
      <c r="C26" s="16" t="n">
        <f aca="false">C18/C25</f>
        <v>326.4</v>
      </c>
      <c r="D26" s="16" t="n">
        <f aca="false">D18/D25</f>
        <v>433.48</v>
      </c>
      <c r="E26" s="16" t="n">
        <f aca="false">E18/E25</f>
        <v>639.458</v>
      </c>
    </row>
    <row r="27" s="17" customFormat="true" ht="12.8" hidden="false" customHeight="false" outlineLevel="0" collapsed="false">
      <c r="B27" s="15"/>
      <c r="C27" s="15"/>
      <c r="D27" s="15"/>
      <c r="E27" s="15"/>
    </row>
    <row r="28" customFormat="false" ht="12.8" hidden="false" customHeight="false" outlineLevel="0" collapsed="false">
      <c r="A28" s="7" t="s">
        <v>36</v>
      </c>
      <c r="D28" s="19" t="s">
        <v>37</v>
      </c>
    </row>
    <row r="29" customFormat="false" ht="12.8" hidden="false" customHeight="false" outlineLevel="0" collapsed="false">
      <c r="A29" s="1" t="s">
        <v>38</v>
      </c>
      <c r="B29" s="15" t="n">
        <f aca="false">(B16/100*B10*B11)+(B16/100*B13*B12)+B24+B26</f>
        <v>3097.6125</v>
      </c>
      <c r="C29" s="15" t="n">
        <f aca="false">(C16/100*C10*C11)+(C16/100*C13*C12)+C24+C26</f>
        <v>2479.525</v>
      </c>
      <c r="D29" s="15" t="n">
        <f aca="false">(D16/3*2/100*D10*D11)+(D16/3*1/100*D13*D12)+D24+D26</f>
        <v>2189.2846875</v>
      </c>
      <c r="E29" s="15" t="n">
        <f aca="false">(E16/100*E10*E11)+(E16/100*E13*E12)+E24+E26</f>
        <v>1931.4595625</v>
      </c>
    </row>
    <row r="30" customFormat="false" ht="12.8" hidden="false" customHeight="false" outlineLevel="0" collapsed="false">
      <c r="A30" s="1" t="s">
        <v>39</v>
      </c>
      <c r="B30" s="15" t="n">
        <f aca="false">B29*10</f>
        <v>30976.125</v>
      </c>
      <c r="C30" s="15" t="n">
        <f aca="false">C29*10</f>
        <v>24795.25</v>
      </c>
      <c r="D30" s="15" t="n">
        <f aca="false">D29*10</f>
        <v>21892.846875</v>
      </c>
      <c r="E30" s="15" t="n">
        <f aca="false">E29*10</f>
        <v>19314.595625</v>
      </c>
    </row>
    <row r="31" customFormat="false" ht="12.8" hidden="false" customHeight="false" outlineLevel="0" collapsed="false">
      <c r="A31" s="1" t="s">
        <v>40</v>
      </c>
      <c r="B31" s="15" t="n">
        <f aca="false">B30+B18</f>
        <v>41920.125</v>
      </c>
      <c r="C31" s="15" t="n">
        <f aca="false">C30+C18</f>
        <v>34587.25</v>
      </c>
      <c r="D31" s="15" t="n">
        <f aca="false">D30+D18</f>
        <v>34897.246875</v>
      </c>
      <c r="E31" s="15" t="n">
        <f aca="false">E30+E18</f>
        <v>38498.335625</v>
      </c>
    </row>
    <row r="32" customFormat="false" ht="12.8" hidden="false" customHeight="false" outlineLevel="0" collapsed="false">
      <c r="B32" s="15"/>
    </row>
    <row r="34" customFormat="false" ht="12.8" hidden="false" customHeight="false" outlineLevel="0" collapsed="false">
      <c r="B34" s="20"/>
    </row>
    <row r="35" customFormat="false" ht="12.8" hidden="false" customHeight="false" outlineLevel="0" collapsed="false">
      <c r="B35" s="20"/>
    </row>
    <row r="36" customFormat="false" ht="12.8" hidden="false" customHeight="false" outlineLevel="0" collapsed="false">
      <c r="B36" s="20"/>
    </row>
    <row r="37" customFormat="false" ht="12.8" hidden="false" customHeight="false" outlineLevel="0" collapsed="false">
      <c r="B37" s="2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1384</TotalTime>
  <Application>LibreOffice/24.8.3.2$MacOSX_AARCH64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2025-05-05T22:13:49Z</dcterms:created>
  <dc:creator>Lothar Weidmüller</dc:creator>
  <dc:description/>
  <dc:language>de-DE</dc:language>
  <cp:lastModifiedBy>Lothar Weidmüller</cp:lastModifiedBy>
  <dcterms:modified xsi:type="dcterms:W3CDTF">2025-05-09T22:48:10Z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